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rosales\Desktop\Nueva carpeta\Calculadoras\"/>
    </mc:Choice>
  </mc:AlternateContent>
  <xr:revisionPtr revIDLastSave="0" documentId="13_ncr:1_{566F8823-31EE-4B15-BE69-0737AD44A2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icio" sheetId="2" r:id="rId1"/>
    <sheet name="Ingresos" sheetId="3" r:id="rId2"/>
    <sheet name="Gastos" sheetId="4" r:id="rId3"/>
    <sheet name="Resumen" sheetId="5" r:id="rId4"/>
  </sheets>
  <definedNames>
    <definedName name="TotalGastosMensuales" localSheetId="2">SUM(#REF!)</definedName>
    <definedName name="TotalGastosMensuales" localSheetId="1">SUM(#REF!)</definedName>
    <definedName name="TotalGastosMensuales" localSheetId="3">SUM(#REF!)</definedName>
    <definedName name="TotalGastosMensuales">SUM(#REF!)</definedName>
    <definedName name="TotalIngresosMensuales" localSheetId="2">SUM(#REF!)</definedName>
    <definedName name="TotalIngresosMensuales" localSheetId="1">SUM(tbl_Ingresos4[FEBRERO])</definedName>
    <definedName name="TotalIngresosMensuales" localSheetId="3">SUM(#REF!)</definedName>
    <definedName name="TotalIngresosMensuales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L18" i="3"/>
  <c r="L8" i="5" s="1"/>
  <c r="N25" i="4" l="1"/>
  <c r="N9" i="5" s="1"/>
  <c r="M25" i="4"/>
  <c r="M9" i="5" s="1"/>
  <c r="L25" i="4"/>
  <c r="L9" i="5" s="1"/>
  <c r="L10" i="5" s="1"/>
  <c r="K25" i="4"/>
  <c r="K9" i="5" s="1"/>
  <c r="J25" i="4"/>
  <c r="J9" i="5" s="1"/>
  <c r="I25" i="4"/>
  <c r="I9" i="5" s="1"/>
  <c r="H25" i="4"/>
  <c r="H9" i="5" s="1"/>
  <c r="G25" i="4"/>
  <c r="G9" i="5" s="1"/>
  <c r="F25" i="4"/>
  <c r="F9" i="5" s="1"/>
  <c r="E25" i="4"/>
  <c r="E9" i="5" s="1"/>
  <c r="D25" i="4"/>
  <c r="D9" i="5" s="1"/>
  <c r="C25" i="4"/>
  <c r="C9" i="5" s="1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N18" i="3"/>
  <c r="N8" i="5" s="1"/>
  <c r="M18" i="3"/>
  <c r="M8" i="5" s="1"/>
  <c r="K18" i="3"/>
  <c r="K8" i="5" s="1"/>
  <c r="J18" i="3"/>
  <c r="J8" i="5" s="1"/>
  <c r="I18" i="3"/>
  <c r="I8" i="5" s="1"/>
  <c r="H18" i="3"/>
  <c r="H8" i="5" s="1"/>
  <c r="G18" i="3"/>
  <c r="G8" i="5" s="1"/>
  <c r="F18" i="3"/>
  <c r="F8" i="5" s="1"/>
  <c r="E18" i="3"/>
  <c r="E8" i="5" s="1"/>
  <c r="D18" i="3"/>
  <c r="D8" i="5" s="1"/>
  <c r="C18" i="3"/>
  <c r="C8" i="5" s="1"/>
  <c r="O17" i="3"/>
  <c r="O16" i="3"/>
  <c r="O15" i="3"/>
  <c r="O14" i="3"/>
  <c r="O13" i="3"/>
  <c r="O12" i="3"/>
  <c r="O11" i="3"/>
  <c r="O10" i="3"/>
  <c r="O9" i="3"/>
  <c r="O8" i="3"/>
  <c r="H10" i="5" l="1"/>
  <c r="N10" i="5"/>
  <c r="F10" i="5"/>
  <c r="G10" i="5"/>
  <c r="I10" i="5"/>
  <c r="M10" i="5"/>
  <c r="K10" i="5"/>
  <c r="E10" i="5"/>
  <c r="O9" i="5"/>
  <c r="J10" i="5"/>
  <c r="O8" i="5"/>
  <c r="O18" i="3"/>
  <c r="D10" i="5"/>
  <c r="C10" i="5"/>
  <c r="O25" i="4"/>
  <c r="O10" i="5" l="1"/>
</calcChain>
</file>

<file path=xl/sharedStrings.xml><?xml version="1.0" encoding="utf-8"?>
<sst xmlns="http://schemas.openxmlformats.org/spreadsheetml/2006/main" count="95" uniqueCount="66">
  <si>
    <t>¿CÓMO ELABORAR MI PRESUPUESTO?</t>
  </si>
  <si>
    <t xml:space="preserve">El presupuesto es el registro puntual de los ingresos y la planeación de los gastos en un período. </t>
  </si>
  <si>
    <t>Presupuestar, es el primer paso para ahorrar y formar un patrimonio.</t>
  </si>
  <si>
    <t xml:space="preserve">       En qué acostrumbras gastar más.</t>
  </si>
  <si>
    <t xml:space="preserve">       Cuánto dinero necesitas para cubrir tus necesidades.</t>
  </si>
  <si>
    <t xml:space="preserve">       Si acostumbras a gastar por impulso.</t>
  </si>
  <si>
    <t xml:space="preserve">       En qué conceptos puedes economizar para ahorrar.</t>
  </si>
  <si>
    <t xml:space="preserve">       Cuál es tu capacidad real de pago y de ahorro; tómalo en cuenta antes de adquirir    </t>
  </si>
  <si>
    <t xml:space="preserve">       un compromiso económico.</t>
  </si>
  <si>
    <t>Podrás visualizar si el saldo de tu presupuesto es positivo (+), es decir si logras cubrir tus gastos con tus ingresos; o negativo (-) o sea que tus ingresos no alcanzan para cubrir los gastos , y de esta forma podrás tomar las decisiones y acciones que consideres necesarias.</t>
  </si>
  <si>
    <t>PRESUPUESTO</t>
  </si>
  <si>
    <t>TIPO DE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</si>
  <si>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</si>
  <si>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</si>
  <si>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</si>
  <si>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</si>
  <si>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</si>
  <si>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</si>
  <si>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</si>
  <si>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</si>
  <si>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</si>
  <si>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</si>
  <si>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</si>
  <si>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</si>
  <si>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</si>
  <si>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Sueldo cónyugue</t>
  </si>
  <si>
    <t>Horas / Trabajos extras</t>
  </si>
  <si>
    <t>Bono 14</t>
  </si>
  <si>
    <t>Aguinaldo</t>
  </si>
  <si>
    <t>Inversiones</t>
  </si>
  <si>
    <t>Pensión</t>
  </si>
  <si>
    <t>Comisiones</t>
  </si>
  <si>
    <t>Bonos</t>
  </si>
  <si>
    <t>Ventas</t>
  </si>
  <si>
    <t>TOTAL</t>
  </si>
  <si>
    <t>Gastos</t>
  </si>
  <si>
    <t>Vivienda</t>
  </si>
  <si>
    <t>Comida</t>
  </si>
  <si>
    <t>Transporte</t>
  </si>
  <si>
    <t>Pago crédito</t>
  </si>
  <si>
    <t>Seguros</t>
  </si>
  <si>
    <t>Teléfono particular</t>
  </si>
  <si>
    <t>Teléfono móvil</t>
  </si>
  <si>
    <t>TV por cable</t>
  </si>
  <si>
    <t>Internet</t>
  </si>
  <si>
    <t>Electricidad/ Luz</t>
  </si>
  <si>
    <t>Agua</t>
  </si>
  <si>
    <t>Gas</t>
  </si>
  <si>
    <t>Entretenimiento</t>
  </si>
  <si>
    <t>Educación</t>
  </si>
  <si>
    <t>Medicamentos</t>
  </si>
  <si>
    <t>DESCRIPCIÓN</t>
  </si>
  <si>
    <t>TOTAL INGRESOS</t>
  </si>
  <si>
    <t>TOTAL EGRESOS</t>
  </si>
  <si>
    <t xml:space="preserve">       Es este cuadro podrás visualizar la suma de todos los ingresos para tener claro cuánto percibes regularmente, así como la suma de los gastos para ver a dónde va ese dinero.</t>
  </si>
  <si>
    <t>Mantenimiento de vehículos y/o casa</t>
  </si>
  <si>
    <t>Nota:</t>
  </si>
  <si>
    <t>Ahorro</t>
  </si>
  <si>
    <t>Elaborar tu presupuesto, te permitirá conocer:</t>
  </si>
  <si>
    <t>Esta calculadora es una herramienta que te ayudará a tener  control de tus ingresos y gastos, puedes hacer cambios según tu caso.</t>
  </si>
  <si>
    <t>Sueldo o salario</t>
  </si>
  <si>
    <t xml:space="preserve">Rentas </t>
  </si>
  <si>
    <t>SALDO</t>
  </si>
  <si>
    <t xml:space="preserve">Saldo </t>
  </si>
  <si>
    <t>Si el saldo del efectivo disponible es "positivo" quiere decir que esas es su capacidad para: ahorrar, adquirir nuevos compromisos financieros o en su caso invertir.</t>
  </si>
  <si>
    <t>Si el saldo del efectivo disponible es "negativo" tendrá que emprender un plan para reducir gastos. Es importante priorizar los gastos para darle atención a lo más útil y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</si>
</sst>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&quot;Q&quot;#,##0.00;[Red]&quot;Q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b/>
      <sz val="14"/>
      <color theme="0"/>
      <name val="Calibri"/>
      <family val="1"/>
      <scheme val="minor"/>
    </font>
    <font>
      <sz val="11"/>
      <color theme="1" tint="4.9989318521683403E-2"/>
      <name val="Calibri"/>
      <family val="1"/>
      <scheme val="minor"/>
    </font>
    <font>
      <sz val="11"/>
      <color theme="0"/>
      <name val="Calibri"/>
      <family val="1"/>
      <scheme val="minor"/>
    </font>
    <font>
      <b/>
      <sz val="11"/>
      <color rgb="FF0094D9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1"/>
      <scheme val="minor"/>
    </font>
    <font>
      <sz val="11"/>
      <color theme="1" tint="4.9989318521683403E-2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1"/>
      <scheme val="minor"/>
    </font>
    <font>
      <sz val="11"/>
      <name val="Calibri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7C6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29B"/>
        <bgColor indexed="64"/>
      </patternFill>
    </fill>
    <fill>
      <patternFill patternType="solid">
        <fgColor rgb="FF4CA585"/>
        <bgColor indexed="64"/>
      </patternFill>
    </fill>
    <fill>
      <patternFill patternType="solid">
        <fgColor rgb="FF4BA585"/>
        <bgColor indexed="64"/>
      </patternFill>
    </fill>
  </fills>
  <borders count="4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94D9"/>
      </top>
      <bottom style="medium">
        <color rgb="FF0094D9"/>
      </bottom>
      <diagonal/>
    </border>
    <border>
      <left style="medium">
        <color theme="0" tint="-4.9989318521683403E-2"/>
      </left>
      <right/>
      <top style="medium">
        <color rgb="FF0094D9"/>
      </top>
      <bottom style="medium">
        <color rgb="FF0094D9"/>
      </bottom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94D9"/>
      </top>
      <bottom style="double">
        <color rgb="FF0094D9"/>
      </bottom>
      <diagonal/>
    </border>
    <border>
      <left style="medium">
        <color theme="0" tint="-4.9989318521683403E-2"/>
      </left>
      <right/>
      <top style="medium">
        <color rgb="FF0094D9"/>
      </top>
      <bottom style="double">
        <color rgb="FF0094D9"/>
      </bottom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 style="double">
        <color theme="7" tint="-0.2499465926084170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1" tint="4.9989318521683403E-2"/>
      </top>
      <bottom style="double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9">
    <xf numFmtId="0" fontId="0" fillId="0" borderId="0" xfId="0"/>
    <xf numFmtId="0" fontId="3" fillId="0" borderId="0" xfId="0" applyFont="1"/>
    <xf numFmtId="0" fontId="0" fillId="0" borderId="15" xfId="0" applyBorder="1"/>
    <xf numFmtId="0" fontId="0" fillId="0" borderId="16" xfId="0" applyBorder="1"/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64" fontId="6" fillId="0" borderId="24" xfId="1" applyNumberFormat="1" applyFont="1" applyBorder="1" applyAlignment="1">
      <alignment horizontal="center" vertical="center"/>
    </xf>
    <xf numFmtId="164" fontId="6" fillId="0" borderId="25" xfId="1" applyNumberFormat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164" fontId="6" fillId="0" borderId="27" xfId="1" applyNumberFormat="1" applyFont="1" applyBorder="1" applyAlignment="1">
      <alignment horizontal="center" vertical="center"/>
    </xf>
    <xf numFmtId="164" fontId="6" fillId="0" borderId="28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6" fillId="0" borderId="29" xfId="1" applyNumberFormat="1" applyFont="1" applyBorder="1" applyAlignment="1">
      <alignment horizontal="center" vertical="center"/>
    </xf>
    <xf numFmtId="164" fontId="6" fillId="0" borderId="30" xfId="1" applyNumberFormat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164" fontId="0" fillId="0" borderId="32" xfId="0" applyNumberFormat="1" applyBorder="1" applyAlignment="1">
      <alignment horizontal="center"/>
    </xf>
    <xf numFmtId="164" fontId="9" fillId="0" borderId="32" xfId="1" applyNumberFormat="1" applyFont="1" applyBorder="1" applyAlignment="1">
      <alignment horizontal="center" vertical="center"/>
    </xf>
    <xf numFmtId="0" fontId="12" fillId="5" borderId="32" xfId="0" applyFont="1" applyFill="1" applyBorder="1" applyAlignment="1">
      <alignment horizontal="left" vertical="center" indent="1"/>
    </xf>
    <xf numFmtId="0" fontId="13" fillId="5" borderId="32" xfId="0" applyFont="1" applyFill="1" applyBorder="1" applyAlignment="1">
      <alignment horizontal="left" vertical="center" indent="1"/>
    </xf>
    <xf numFmtId="164" fontId="0" fillId="0" borderId="34" xfId="0" applyNumberFormat="1" applyBorder="1" applyAlignment="1">
      <alignment horizontal="center"/>
    </xf>
    <xf numFmtId="0" fontId="12" fillId="5" borderId="34" xfId="0" applyFont="1" applyFill="1" applyBorder="1" applyAlignment="1">
      <alignment horizontal="left" vertical="center" indent="1"/>
    </xf>
    <xf numFmtId="164" fontId="14" fillId="0" borderId="35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6" fillId="0" borderId="36" xfId="1" applyNumberFormat="1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165" fontId="0" fillId="0" borderId="32" xfId="0" applyNumberFormat="1" applyBorder="1" applyAlignment="1">
      <alignment horizontal="center"/>
    </xf>
    <xf numFmtId="165" fontId="9" fillId="0" borderId="32" xfId="1" applyNumberFormat="1" applyFont="1" applyBorder="1" applyAlignment="1">
      <alignment horizontal="center" vertical="center"/>
    </xf>
    <xf numFmtId="165" fontId="0" fillId="0" borderId="34" xfId="0" applyNumberFormat="1" applyBorder="1" applyAlignment="1">
      <alignment horizontal="center"/>
    </xf>
    <xf numFmtId="0" fontId="1" fillId="4" borderId="0" xfId="1" applyFont="1" applyFill="1" applyAlignment="1">
      <alignment horizontal="center" vertical="center"/>
    </xf>
    <xf numFmtId="165" fontId="6" fillId="0" borderId="38" xfId="1" applyNumberFormat="1" applyFont="1" applyBorder="1" applyAlignment="1">
      <alignment horizontal="center" vertical="center"/>
    </xf>
    <xf numFmtId="0" fontId="1" fillId="8" borderId="9" xfId="0" applyFont="1" applyFill="1" applyBorder="1"/>
    <xf numFmtId="0" fontId="1" fillId="8" borderId="10" xfId="0" applyFont="1" applyFill="1" applyBorder="1"/>
    <xf numFmtId="0" fontId="1" fillId="8" borderId="11" xfId="0" applyFont="1" applyFill="1" applyBorder="1"/>
    <xf numFmtId="0" fontId="7" fillId="7" borderId="23" xfId="1" applyFont="1" applyFill="1" applyBorder="1" applyAlignment="1">
      <alignment horizontal="left" vertical="center" indent="1"/>
    </xf>
    <xf numFmtId="0" fontId="18" fillId="9" borderId="22" xfId="1" applyFont="1" applyFill="1" applyBorder="1" applyAlignment="1">
      <alignment horizontal="center" vertical="center"/>
    </xf>
    <xf numFmtId="164" fontId="18" fillId="9" borderId="31" xfId="1" applyNumberFormat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left" vertical="center" indent="1"/>
    </xf>
    <xf numFmtId="0" fontId="11" fillId="5" borderId="32" xfId="1" applyFont="1" applyFill="1" applyBorder="1" applyAlignment="1">
      <alignment horizontal="left" vertical="center" indent="1"/>
    </xf>
    <xf numFmtId="0" fontId="0" fillId="5" borderId="32" xfId="0" applyFill="1" applyBorder="1" applyAlignment="1">
      <alignment horizontal="left" vertical="center" wrapText="1" indent="1"/>
    </xf>
    <xf numFmtId="165" fontId="11" fillId="8" borderId="37" xfId="0" applyNumberFormat="1" applyFont="1" applyFill="1" applyBorder="1" applyAlignment="1">
      <alignment horizontal="center" vertical="center"/>
    </xf>
    <xf numFmtId="0" fontId="7" fillId="8" borderId="32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5" fillId="7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6" fillId="7" borderId="12" xfId="0" applyFont="1" applyFill="1" applyBorder="1" applyAlignment="1">
      <alignment horizontal="left"/>
    </xf>
    <xf numFmtId="0" fontId="16" fillId="7" borderId="13" xfId="0" applyFont="1" applyFill="1" applyBorder="1" applyAlignment="1">
      <alignment horizontal="left"/>
    </xf>
    <xf numFmtId="0" fontId="16" fillId="7" borderId="14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39" xfId="1" applyFont="1" applyBorder="1" applyAlignment="1">
      <alignment vertical="center" wrapText="1"/>
    </xf>
    <xf numFmtId="0" fontId="6" fillId="0" borderId="40" xfId="1" applyFont="1" applyBorder="1" applyAlignment="1">
      <alignment vertical="center" wrapText="1"/>
    </xf>
    <xf numFmtId="0" fontId="6" fillId="0" borderId="41" xfId="1" applyFont="1" applyBorder="1" applyAlignment="1">
      <alignment vertical="center" wrapText="1"/>
    </xf>
    <xf numFmtId="0" fontId="6" fillId="0" borderId="42" xfId="1" applyFont="1" applyBorder="1" applyAlignment="1">
      <alignment vertical="center" wrapText="1"/>
    </xf>
    <xf numFmtId="0" fontId="6" fillId="0" borderId="43" xfId="1" applyFont="1" applyBorder="1" applyAlignment="1">
      <alignment vertical="center" wrapText="1"/>
    </xf>
    <xf numFmtId="0" fontId="6" fillId="0" borderId="44" xfId="1" applyFont="1" applyBorder="1" applyAlignment="1">
      <alignment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17" fillId="6" borderId="39" xfId="1" applyFont="1" applyFill="1" applyBorder="1" applyAlignment="1">
      <alignment horizontal="center" vertical="center"/>
    </xf>
    <xf numFmtId="0" fontId="17" fillId="6" borderId="40" xfId="1" applyFont="1" applyFill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center" vertical="center"/>
    </xf>
    <xf numFmtId="0" fontId="17" fillId="6" borderId="4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5" formatCode="&quot;Q&quot;#,##0.00;[Red]&quot;Q&quot;#,##0.00"/>
      <fill>
        <patternFill patternType="solid">
          <fgColor indexed="64"/>
          <bgColor rgb="FF4CA5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thin">
          <color theme="7" tint="-0.49998474074526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Q&quot;#,##0.00;[Red]&quot;Q&quot;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ill>
        <patternFill patternType="solid">
          <fgColor indexed="64"/>
          <bgColor rgb="FF4CA5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CA5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5" formatCode="&quot;Q&quot;#,##0.00;[Red]&quot;Q&quot;#,##0.00"/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4" formatCode="&quot;Q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thin">
          <color theme="7" tint="-0.49998474074526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Q&quot;#,##0.00"/>
      <fill>
        <patternFill patternType="solid">
          <fgColor indexed="64"/>
          <bgColor rgb="FF4BA5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 tint="-4.9989318521683403E-2"/>
        </top>
        <bottom style="medium">
          <color theme="0" tint="-4.9989318521683403E-2"/>
        </bottom>
        <vertical/>
        <horizontal style="medium">
          <color theme="0" tint="-4.9989318521683403E-2"/>
        </horizontal>
      </border>
    </dxf>
    <dxf>
      <border>
        <top style="medium">
          <color theme="0" tint="-4.9989318521683403E-2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BA585"/>
        </patternFill>
      </fill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 style="medium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BA5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numFmt numFmtId="166" formatCode="&quot;$&quot;#,##0.0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4" formatCode="&quot;Q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4" formatCode="&quot;Q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829B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829B"/>
      <color rgb="FF4CA585"/>
      <color rgb="FF4BA585"/>
      <color rgb="FF1A4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Ingresos</a:t>
            </a:r>
            <a:r>
              <a:rPr lang="es-GT" baseline="0"/>
              <a:t> Mensuales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Ingresos!$C$7:$C$17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E-4233-8214-01B7BEFA8744}"/>
            </c:ext>
          </c:extLst>
        </c:ser>
        <c:ser>
          <c:idx val="1"/>
          <c:order val="1"/>
          <c:tx>
            <c:strRef>
              <c:f>Ingresos!$D$6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Ingresos!$D$7:$D$17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E-4233-8214-01B7BEFA8744}"/>
            </c:ext>
          </c:extLst>
        </c:ser>
        <c:ser>
          <c:idx val="2"/>
          <c:order val="2"/>
          <c:tx>
            <c:strRef>
              <c:f>Ingresos!$E$6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Ingresos!$E$7:$E$17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E-4233-8214-01B7BEFA8744}"/>
            </c:ext>
          </c:extLst>
        </c:ser>
        <c:ser>
          <c:idx val="3"/>
          <c:order val="3"/>
          <c:tx>
            <c:strRef>
              <c:f>Ingresos!$F$6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Ingresos!$F$7:$F$17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E-4233-8214-01B7BEFA8744}"/>
            </c:ext>
          </c:extLst>
        </c:ser>
        <c:ser>
          <c:idx val="4"/>
          <c:order val="4"/>
          <c:tx>
            <c:strRef>
              <c:f>Ingresos!$G$6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Ingresos!$G$7:$G$17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E-4233-8214-01B7BEFA8744}"/>
            </c:ext>
          </c:extLst>
        </c:ser>
        <c:ser>
          <c:idx val="5"/>
          <c:order val="5"/>
          <c:tx>
            <c:strRef>
              <c:f>Ingresos!$H$6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Ingresos!$H$7:$H$17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E-4233-8214-01B7BEFA8744}"/>
            </c:ext>
          </c:extLst>
        </c:ser>
        <c:ser>
          <c:idx val="6"/>
          <c:order val="6"/>
          <c:tx>
            <c:strRef>
              <c:f>Ingresos!$I$6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Ingresos!$I$7:$I$17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2E-4233-8214-01B7BEFA8744}"/>
            </c:ext>
          </c:extLst>
        </c:ser>
        <c:ser>
          <c:idx val="7"/>
          <c:order val="7"/>
          <c:tx>
            <c:strRef>
              <c:f>Ingresos!$J$6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Ingresos!$J$7:$J$17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E-4233-8214-01B7BEFA8744}"/>
            </c:ext>
          </c:extLst>
        </c:ser>
        <c:ser>
          <c:idx val="8"/>
          <c:order val="8"/>
          <c:tx>
            <c:strRef>
              <c:f>Ingresos!$K$6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Ingresos!$K$7:$K$17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2E-4233-8214-01B7BEFA8744}"/>
            </c:ext>
          </c:extLst>
        </c:ser>
        <c:ser>
          <c:idx val="9"/>
          <c:order val="9"/>
          <c:tx>
            <c:strRef>
              <c:f>Ingresos!$L$6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Ingresos!$L$7:$L$17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E-4233-8214-01B7BEFA8744}"/>
            </c:ext>
          </c:extLst>
        </c:ser>
        <c:ser>
          <c:idx val="10"/>
          <c:order val="10"/>
          <c:tx>
            <c:strRef>
              <c:f>Ingresos!$M$6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Ingresos!$M$7:$M$17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2E-4233-8214-01B7BEFA8744}"/>
            </c:ext>
          </c:extLst>
        </c:ser>
        <c:ser>
          <c:idx val="11"/>
          <c:order val="11"/>
          <c:tx>
            <c:strRef>
              <c:f>Ingresos!$N$6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 o salario</c:v>
                </c:pt>
                <c:pt idx="1">
                  <c:v>Sueldo cónyugue</c:v>
                </c:pt>
                <c:pt idx="2">
                  <c:v>Horas / Trabajos extras</c:v>
                </c:pt>
                <c:pt idx="3">
                  <c:v>Bono 14</c:v>
                </c:pt>
                <c:pt idx="4">
                  <c:v>Aguinaldo</c:v>
                </c:pt>
                <c:pt idx="5">
                  <c:v>Rentas 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Bonos</c:v>
                </c:pt>
                <c:pt idx="10">
                  <c:v>Ventas</c:v>
                </c:pt>
              </c:strCache>
            </c:strRef>
          </c:cat>
          <c:val>
            <c:numRef>
              <c:f>Ingresos!$N$7:$N$17</c:f>
              <c:numCache>
                <c:formatCode>"Q"#,##0.00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E-4233-8214-01B7BEFA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13288"/>
        <c:axId val="266616816"/>
      </c:barChart>
      <c:catAx>
        <c:axId val="26661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16816"/>
        <c:crosses val="autoZero"/>
        <c:auto val="1"/>
        <c:lblAlgn val="ctr"/>
        <c:lblOffset val="100"/>
        <c:noMultiLvlLbl val="0"/>
      </c:catAx>
      <c:valAx>
        <c:axId val="26661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Q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1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Gastos Mensuales</a:t>
            </a:r>
          </a:p>
        </c:rich>
      </c:tx>
      <c:layout>
        <c:manualLayout>
          <c:xMode val="edge"/>
          <c:yMode val="edge"/>
          <c:x val="0.40352987746581892"/>
          <c:y val="1.0504595553771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Gastos!$C$8:$C$24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F-4418-A1B2-2EC4C42A4D28}"/>
            </c:ext>
          </c:extLst>
        </c:ser>
        <c:ser>
          <c:idx val="1"/>
          <c:order val="1"/>
          <c:tx>
            <c:strRef>
              <c:f>Gastos!$D$7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Gastos!$D$8:$D$24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F-4418-A1B2-2EC4C42A4D28}"/>
            </c:ext>
          </c:extLst>
        </c:ser>
        <c:ser>
          <c:idx val="2"/>
          <c:order val="2"/>
          <c:tx>
            <c:strRef>
              <c:f>Gastos!$E$7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Gastos!$E$8:$E$24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F-4418-A1B2-2EC4C42A4D28}"/>
            </c:ext>
          </c:extLst>
        </c:ser>
        <c:ser>
          <c:idx val="3"/>
          <c:order val="3"/>
          <c:tx>
            <c:strRef>
              <c:f>Gastos!$F$7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Gastos!$F$8:$F$24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F-4418-A1B2-2EC4C42A4D28}"/>
            </c:ext>
          </c:extLst>
        </c:ser>
        <c:ser>
          <c:idx val="4"/>
          <c:order val="4"/>
          <c:tx>
            <c:strRef>
              <c:f>Gastos!$G$7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Gastos!$G$8:$G$24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F-4418-A1B2-2EC4C42A4D28}"/>
            </c:ext>
          </c:extLst>
        </c:ser>
        <c:ser>
          <c:idx val="5"/>
          <c:order val="5"/>
          <c:tx>
            <c:strRef>
              <c:f>Gastos!$H$7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Gastos!$H$8:$H$24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4F-4418-A1B2-2EC4C42A4D28}"/>
            </c:ext>
          </c:extLst>
        </c:ser>
        <c:ser>
          <c:idx val="6"/>
          <c:order val="6"/>
          <c:tx>
            <c:strRef>
              <c:f>Gastos!$I$7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Gastos!$I$8:$I$24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4F-4418-A1B2-2EC4C42A4D28}"/>
            </c:ext>
          </c:extLst>
        </c:ser>
        <c:ser>
          <c:idx val="7"/>
          <c:order val="7"/>
          <c:tx>
            <c:strRef>
              <c:f>Gastos!$J$7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Gastos!$J$8:$J$24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4F-4418-A1B2-2EC4C42A4D28}"/>
            </c:ext>
          </c:extLst>
        </c:ser>
        <c:ser>
          <c:idx val="8"/>
          <c:order val="8"/>
          <c:tx>
            <c:strRef>
              <c:f>Gastos!$K$7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Gastos!$K$8:$K$24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4F-4418-A1B2-2EC4C42A4D28}"/>
            </c:ext>
          </c:extLst>
        </c:ser>
        <c:ser>
          <c:idx val="9"/>
          <c:order val="9"/>
          <c:tx>
            <c:strRef>
              <c:f>Gastos!$L$7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Gastos!$L$8:$L$24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4F-4418-A1B2-2EC4C42A4D28}"/>
            </c:ext>
          </c:extLst>
        </c:ser>
        <c:ser>
          <c:idx val="10"/>
          <c:order val="10"/>
          <c:tx>
            <c:strRef>
              <c:f>Gastos!$M$7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Gastos!$M$8:$M$24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4F-4418-A1B2-2EC4C42A4D28}"/>
            </c:ext>
          </c:extLst>
        </c:ser>
        <c:ser>
          <c:idx val="11"/>
          <c:order val="11"/>
          <c:tx>
            <c:strRef>
              <c:f>Gastos!$N$7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Gastos!$B$9:$B$22</c:f>
              <c:strCache>
                <c:ptCount val="14"/>
                <c:pt idx="0">
                  <c:v>Ahorro</c:v>
                </c:pt>
                <c:pt idx="1">
                  <c:v>Comida</c:v>
                </c:pt>
                <c:pt idx="2">
                  <c:v>Educación</c:v>
                </c:pt>
                <c:pt idx="3">
                  <c:v>Electricidad/ Luz</c:v>
                </c:pt>
                <c:pt idx="4">
                  <c:v>Entretenimiento</c:v>
                </c:pt>
                <c:pt idx="5">
                  <c:v>Gas</c:v>
                </c:pt>
                <c:pt idx="6">
                  <c:v>Internet</c:v>
                </c:pt>
                <c:pt idx="7">
                  <c:v>Mantenimiento de vehículos y/o casa</c:v>
                </c:pt>
                <c:pt idx="8">
                  <c:v>Medicamentos</c:v>
                </c:pt>
                <c:pt idx="9">
                  <c:v>Pago crédito</c:v>
                </c:pt>
                <c:pt idx="10">
                  <c:v>Seguros</c:v>
                </c:pt>
                <c:pt idx="11">
                  <c:v>Teléfono móvil</c:v>
                </c:pt>
                <c:pt idx="12">
                  <c:v>Teléfono particular</c:v>
                </c:pt>
                <c:pt idx="13">
                  <c:v>Transporte</c:v>
                </c:pt>
              </c:strCache>
            </c:strRef>
          </c:cat>
          <c:val>
            <c:numRef>
              <c:f>Gastos!$N$8:$N$24</c:f>
              <c:numCache>
                <c:formatCode>"Q"#,##0.00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4F-4418-A1B2-2EC4C42A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14464"/>
        <c:axId val="266609368"/>
      </c:barChart>
      <c:catAx>
        <c:axId val="2666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09368"/>
        <c:crosses val="autoZero"/>
        <c:auto val="1"/>
        <c:lblAlgn val="ctr"/>
        <c:lblOffset val="100"/>
        <c:noMultiLvlLbl val="0"/>
      </c:catAx>
      <c:valAx>
        <c:axId val="26660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Q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Total</a:t>
            </a:r>
            <a:r>
              <a:rPr lang="es-GT" baseline="0"/>
              <a:t> Ingresos y Gastos Mensuales</a:t>
            </a:r>
            <a:endParaRPr lang="es-GT"/>
          </a:p>
        </c:rich>
      </c:tx>
      <c:layout>
        <c:manualLayout>
          <c:xMode val="edge"/>
          <c:yMode val="edge"/>
          <c:x val="0.40352987746581892"/>
          <c:y val="1.0504595553771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Resumen!$C$7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Resumen!$C$8:$C$9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7-4241-ADF8-68EAA5518E30}"/>
            </c:ext>
          </c:extLst>
        </c:ser>
        <c:ser>
          <c:idx val="1"/>
          <c:order val="1"/>
          <c:tx>
            <c:strRef>
              <c:f>Resumen!$D$7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Resumen!$D$8:$D$9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7-4241-ADF8-68EAA5518E30}"/>
            </c:ext>
          </c:extLst>
        </c:ser>
        <c:ser>
          <c:idx val="2"/>
          <c:order val="2"/>
          <c:tx>
            <c:strRef>
              <c:f>Resumen!$E$7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Resumen!$E$8:$E$9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7-4241-ADF8-68EAA5518E30}"/>
            </c:ext>
          </c:extLst>
        </c:ser>
        <c:ser>
          <c:idx val="3"/>
          <c:order val="3"/>
          <c:tx>
            <c:strRef>
              <c:f>Resumen!$F$7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Resumen!$F$8:$F$9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7-4241-ADF8-68EAA5518E30}"/>
            </c:ext>
          </c:extLst>
        </c:ser>
        <c:ser>
          <c:idx val="4"/>
          <c:order val="4"/>
          <c:tx>
            <c:strRef>
              <c:f>Resumen!$G$7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Resumen!$G$8:$G$9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7-4241-ADF8-68EAA5518E30}"/>
            </c:ext>
          </c:extLst>
        </c:ser>
        <c:ser>
          <c:idx val="5"/>
          <c:order val="5"/>
          <c:tx>
            <c:strRef>
              <c:f>Resumen!$H$7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Resumen!$H$8:$H$9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7-4241-ADF8-68EAA5518E30}"/>
            </c:ext>
          </c:extLst>
        </c:ser>
        <c:ser>
          <c:idx val="6"/>
          <c:order val="6"/>
          <c:tx>
            <c:strRef>
              <c:f>Resumen!$I$7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Resumen!$I$8:$I$9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7-4241-ADF8-68EAA5518E30}"/>
            </c:ext>
          </c:extLst>
        </c:ser>
        <c:ser>
          <c:idx val="7"/>
          <c:order val="7"/>
          <c:tx>
            <c:strRef>
              <c:f>Resumen!$J$7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Resumen!$J$8:$J$9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97-4241-ADF8-68EAA5518E30}"/>
            </c:ext>
          </c:extLst>
        </c:ser>
        <c:ser>
          <c:idx val="8"/>
          <c:order val="8"/>
          <c:tx>
            <c:strRef>
              <c:f>Resumen!$K$7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Resumen!$K$8:$K$9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97-4241-ADF8-68EAA5518E30}"/>
            </c:ext>
          </c:extLst>
        </c:ser>
        <c:ser>
          <c:idx val="9"/>
          <c:order val="9"/>
          <c:tx>
            <c:strRef>
              <c:f>Resumen!$L$7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Resumen!$L$8:$L$9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97-4241-ADF8-68EAA5518E30}"/>
            </c:ext>
          </c:extLst>
        </c:ser>
        <c:ser>
          <c:idx val="10"/>
          <c:order val="10"/>
          <c:tx>
            <c:strRef>
              <c:f>Resumen!$M$7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Resumen!$M$8:$M$9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97-4241-ADF8-68EAA5518E30}"/>
            </c:ext>
          </c:extLst>
        </c:ser>
        <c:ser>
          <c:idx val="11"/>
          <c:order val="11"/>
          <c:tx>
            <c:strRef>
              <c:f>Resumen!$N$7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Resumen!$B$8:$B$9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Resumen!$N$8:$N$9</c:f>
              <c:numCache>
                <c:formatCode>"Q"#,##0.00;[Red]"Q"#,##0.00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97-4241-ADF8-68EAA5518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10936"/>
        <c:axId val="266609760"/>
      </c:barChart>
      <c:catAx>
        <c:axId val="26661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09760"/>
        <c:crosses val="autoZero"/>
        <c:auto val="1"/>
        <c:lblAlgn val="ctr"/>
        <c:lblOffset val="100"/>
        <c:noMultiLvlLbl val="0"/>
      </c:catAx>
      <c:valAx>
        <c:axId val="2666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Q&quot;#,##0.00;[Red]&quot;Q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6661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Ingresos!A1"/><Relationship Id="rId7" Type="http://schemas.openxmlformats.org/officeDocument/2006/relationships/hyperlink" Target="#Resumen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#Gastos!A1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5.png"/><Relationship Id="rId2" Type="http://schemas.openxmlformats.org/officeDocument/2006/relationships/hyperlink" Target="#Inicio!A1"/><Relationship Id="rId1" Type="http://schemas.openxmlformats.org/officeDocument/2006/relationships/chart" Target="../charts/chart1.xml"/><Relationship Id="rId6" Type="http://schemas.openxmlformats.org/officeDocument/2006/relationships/hyperlink" Target="#Resumen!A1"/><Relationship Id="rId5" Type="http://schemas.openxmlformats.org/officeDocument/2006/relationships/image" Target="../media/image9.png"/><Relationship Id="rId4" Type="http://schemas.openxmlformats.org/officeDocument/2006/relationships/hyperlink" Target="#Gasto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hyperlink" Target="#Inicio!A1"/><Relationship Id="rId1" Type="http://schemas.openxmlformats.org/officeDocument/2006/relationships/chart" Target="../charts/chart2.xml"/><Relationship Id="rId6" Type="http://schemas.openxmlformats.org/officeDocument/2006/relationships/hyperlink" Target="#Ingresos!A1"/><Relationship Id="rId5" Type="http://schemas.openxmlformats.org/officeDocument/2006/relationships/image" Target="../media/image5.png"/><Relationship Id="rId4" Type="http://schemas.openxmlformats.org/officeDocument/2006/relationships/hyperlink" Target="#Resumen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8.png"/><Relationship Id="rId7" Type="http://schemas.openxmlformats.org/officeDocument/2006/relationships/hyperlink" Target="#Gastos!A1"/><Relationship Id="rId2" Type="http://schemas.openxmlformats.org/officeDocument/2006/relationships/hyperlink" Target="#Inicio!A1"/><Relationship Id="rId1" Type="http://schemas.openxmlformats.org/officeDocument/2006/relationships/chart" Target="../charts/chart3.xml"/><Relationship Id="rId6" Type="http://schemas.openxmlformats.org/officeDocument/2006/relationships/image" Target="../media/image2.png"/><Relationship Id="rId5" Type="http://schemas.openxmlformats.org/officeDocument/2006/relationships/image" Target="../media/image10.png"/><Relationship Id="rId4" Type="http://schemas.openxmlformats.org/officeDocument/2006/relationships/hyperlink" Target="#Ingresos!A1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1</xdr:row>
      <xdr:rowOff>57150</xdr:rowOff>
    </xdr:from>
    <xdr:to>
      <xdr:col>3</xdr:col>
      <xdr:colOff>342901</xdr:colOff>
      <xdr:row>4</xdr:row>
      <xdr:rowOff>167477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247650"/>
          <a:ext cx="838200" cy="68182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</xdr:row>
      <xdr:rowOff>32777</xdr:rowOff>
    </xdr:from>
    <xdr:to>
      <xdr:col>2</xdr:col>
      <xdr:colOff>180975</xdr:colOff>
      <xdr:row>14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2947427"/>
          <a:ext cx="142875" cy="138673"/>
        </a:xfrm>
        <a:prstGeom prst="rect">
          <a:avLst/>
        </a:prstGeom>
        <a:solidFill>
          <a:srgbClr val="4CA585"/>
        </a:solidFill>
      </xdr:spPr>
    </xdr:pic>
    <xdr:clientData/>
  </xdr:twoCellAnchor>
  <xdr:twoCellAnchor editAs="oneCell">
    <xdr:from>
      <xdr:col>2</xdr:col>
      <xdr:colOff>38100</xdr:colOff>
      <xdr:row>15</xdr:row>
      <xdr:rowOff>23252</xdr:rowOff>
    </xdr:from>
    <xdr:to>
      <xdr:col>2</xdr:col>
      <xdr:colOff>180975</xdr:colOff>
      <xdr:row>15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3128402"/>
          <a:ext cx="142875" cy="138673"/>
        </a:xfrm>
        <a:prstGeom prst="rect">
          <a:avLst/>
        </a:prstGeom>
        <a:solidFill>
          <a:srgbClr val="4CA585"/>
        </a:solidFill>
      </xdr:spPr>
    </xdr:pic>
    <xdr:clientData/>
  </xdr:twoCellAnchor>
  <xdr:twoCellAnchor editAs="oneCell">
    <xdr:from>
      <xdr:col>2</xdr:col>
      <xdr:colOff>38100</xdr:colOff>
      <xdr:row>16</xdr:row>
      <xdr:rowOff>4202</xdr:rowOff>
    </xdr:from>
    <xdr:to>
      <xdr:col>2</xdr:col>
      <xdr:colOff>180975</xdr:colOff>
      <xdr:row>16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329985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17</xdr:row>
      <xdr:rowOff>23252</xdr:rowOff>
    </xdr:from>
    <xdr:to>
      <xdr:col>2</xdr:col>
      <xdr:colOff>180975</xdr:colOff>
      <xdr:row>17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800100" y="3471302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32971</xdr:colOff>
      <xdr:row>18</xdr:row>
      <xdr:rowOff>23252</xdr:rowOff>
    </xdr:from>
    <xdr:to>
      <xdr:col>2</xdr:col>
      <xdr:colOff>175846</xdr:colOff>
      <xdr:row>18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 flipV="1">
          <a:off x="794971" y="3661802"/>
          <a:ext cx="142875" cy="138673"/>
        </a:xfrm>
        <a:prstGeom prst="rect">
          <a:avLst/>
        </a:prstGeom>
        <a:solidFill>
          <a:srgbClr val="4CA585"/>
        </a:solidFill>
      </xdr:spPr>
    </xdr:pic>
    <xdr:clientData/>
  </xdr:twoCellAnchor>
  <xdr:twoCellAnchor editAs="oneCell">
    <xdr:from>
      <xdr:col>4</xdr:col>
      <xdr:colOff>361951</xdr:colOff>
      <xdr:row>24</xdr:row>
      <xdr:rowOff>83090</xdr:rowOff>
    </xdr:from>
    <xdr:to>
      <xdr:col>6</xdr:col>
      <xdr:colOff>190501</xdr:colOff>
      <xdr:row>26</xdr:row>
      <xdr:rowOff>189838</xdr:rowOff>
    </xdr:to>
    <xdr:pic>
      <xdr:nvPicPr>
        <xdr:cNvPr id="10" name="Imagen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47951" y="4845590"/>
          <a:ext cx="1352550" cy="487748"/>
        </a:xfrm>
        <a:prstGeom prst="rect">
          <a:avLst/>
        </a:prstGeom>
        <a:solidFill>
          <a:srgbClr val="1A428A"/>
        </a:solidFill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318138</xdr:colOff>
      <xdr:row>24</xdr:row>
      <xdr:rowOff>88183</xdr:rowOff>
    </xdr:from>
    <xdr:to>
      <xdr:col>8</xdr:col>
      <xdr:colOff>266466</xdr:colOff>
      <xdr:row>27</xdr:row>
      <xdr:rowOff>28575</xdr:rowOff>
    </xdr:to>
    <xdr:pic>
      <xdr:nvPicPr>
        <xdr:cNvPr id="11" name="Imagen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28138" y="4850683"/>
          <a:ext cx="1472328" cy="5118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428625</xdr:colOff>
      <xdr:row>24</xdr:row>
      <xdr:rowOff>104775</xdr:rowOff>
    </xdr:from>
    <xdr:to>
      <xdr:col>10</xdr:col>
      <xdr:colOff>566345</xdr:colOff>
      <xdr:row>27</xdr:row>
      <xdr:rowOff>28575</xdr:rowOff>
    </xdr:to>
    <xdr:pic>
      <xdr:nvPicPr>
        <xdr:cNvPr id="12" name="Imagen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62625" y="4867275"/>
          <a:ext cx="1461695" cy="495300"/>
        </a:xfrm>
        <a:prstGeom prst="rect">
          <a:avLst/>
        </a:prstGeom>
        <a:solidFill>
          <a:srgbClr val="4CA585"/>
        </a:solidFill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82550</xdr:colOff>
      <xdr:row>0</xdr:row>
      <xdr:rowOff>6350</xdr:rowOff>
    </xdr:from>
    <xdr:to>
      <xdr:col>13</xdr:col>
      <xdr:colOff>715661</xdr:colOff>
      <xdr:row>5</xdr:row>
      <xdr:rowOff>178656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7D7BA3B-40D9-492E-9209-2513D8ACE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7" t="19821" r="11648" b="19945"/>
        <a:stretch/>
      </xdr:blipFill>
      <xdr:spPr>
        <a:xfrm>
          <a:off x="8502650" y="6350"/>
          <a:ext cx="1395111" cy="109305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8</xdr:row>
      <xdr:rowOff>184150</xdr:rowOff>
    </xdr:from>
    <xdr:to>
      <xdr:col>14</xdr:col>
      <xdr:colOff>44638</xdr:colOff>
      <xdr:row>20</xdr:row>
      <xdr:rowOff>95370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5556373-AD42-5295-844D-1B54B0B97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4600" y="1663700"/>
          <a:ext cx="3664138" cy="233692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1487019</xdr:colOff>
      <xdr:row>19</xdr:row>
      <xdr:rowOff>19889</xdr:rowOff>
    </xdr:from>
    <xdr:to>
      <xdr:col>14</xdr:col>
      <xdr:colOff>145676</xdr:colOff>
      <xdr:row>39</xdr:row>
      <xdr:rowOff>112059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12886</xdr:colOff>
      <xdr:row>0</xdr:row>
      <xdr:rowOff>123825</xdr:rowOff>
    </xdr:from>
    <xdr:to>
      <xdr:col>1</xdr:col>
      <xdr:colOff>1216958</xdr:colOff>
      <xdr:row>2</xdr:row>
      <xdr:rowOff>133315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186" y="123825"/>
          <a:ext cx="1204072" cy="4285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1295400</xdr:colOff>
      <xdr:row>0</xdr:row>
      <xdr:rowOff>122165</xdr:rowOff>
    </xdr:from>
    <xdr:to>
      <xdr:col>3</xdr:col>
      <xdr:colOff>28575</xdr:colOff>
      <xdr:row>2</xdr:row>
      <xdr:rowOff>142874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9700" y="122165"/>
          <a:ext cx="1123950" cy="439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114300</xdr:colOff>
      <xdr:row>0</xdr:row>
      <xdr:rowOff>134569</xdr:rowOff>
    </xdr:from>
    <xdr:to>
      <xdr:col>4</xdr:col>
      <xdr:colOff>342900</xdr:colOff>
      <xdr:row>2</xdr:row>
      <xdr:rowOff>164286</xdr:rowOff>
    </xdr:to>
    <xdr:pic>
      <xdr:nvPicPr>
        <xdr:cNvPr id="5" name="Imagen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19375" y="134569"/>
          <a:ext cx="1247775" cy="448817"/>
        </a:xfrm>
        <a:prstGeom prst="rect">
          <a:avLst/>
        </a:prstGeom>
        <a:solidFill>
          <a:srgbClr val="4BA585"/>
        </a:solidFill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147410</xdr:colOff>
      <xdr:row>26</xdr:row>
      <xdr:rowOff>124733</xdr:rowOff>
    </xdr:from>
    <xdr:to>
      <xdr:col>14</xdr:col>
      <xdr:colOff>646339</xdr:colOff>
      <xdr:row>48</xdr:row>
      <xdr:rowOff>113393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124732</xdr:colOff>
      <xdr:row>0</xdr:row>
      <xdr:rowOff>160410</xdr:rowOff>
    </xdr:from>
    <xdr:to>
      <xdr:col>1</xdr:col>
      <xdr:colOff>1328804</xdr:colOff>
      <xdr:row>2</xdr:row>
      <xdr:rowOff>187510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857" y="160410"/>
          <a:ext cx="1204072" cy="44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431939</xdr:colOff>
      <xdr:row>0</xdr:row>
      <xdr:rowOff>125794</xdr:rowOff>
    </xdr:from>
    <xdr:to>
      <xdr:col>3</xdr:col>
      <xdr:colOff>901642</xdr:colOff>
      <xdr:row>2</xdr:row>
      <xdr:rowOff>180681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23129" y="125794"/>
          <a:ext cx="1293692" cy="4782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1406071</xdr:colOff>
      <xdr:row>0</xdr:row>
      <xdr:rowOff>161984</xdr:rowOff>
    </xdr:from>
    <xdr:to>
      <xdr:col>2</xdr:col>
      <xdr:colOff>302381</xdr:colOff>
      <xdr:row>3</xdr:row>
      <xdr:rowOff>0</xdr:rowOff>
    </xdr:to>
    <xdr:pic>
      <xdr:nvPicPr>
        <xdr:cNvPr id="5" name="Imagen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44196" y="161984"/>
          <a:ext cx="1213304" cy="466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34018</xdr:colOff>
      <xdr:row>11</xdr:row>
      <xdr:rowOff>113393</xdr:rowOff>
    </xdr:from>
    <xdr:to>
      <xdr:col>10</xdr:col>
      <xdr:colOff>635000</xdr:colOff>
      <xdr:row>29</xdr:row>
      <xdr:rowOff>56696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124732</xdr:colOff>
      <xdr:row>0</xdr:row>
      <xdr:rowOff>160410</xdr:rowOff>
    </xdr:from>
    <xdr:to>
      <xdr:col>1</xdr:col>
      <xdr:colOff>1328804</xdr:colOff>
      <xdr:row>2</xdr:row>
      <xdr:rowOff>187510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857" y="160410"/>
          <a:ext cx="1204072" cy="44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1406071</xdr:colOff>
      <xdr:row>0</xdr:row>
      <xdr:rowOff>161984</xdr:rowOff>
    </xdr:from>
    <xdr:to>
      <xdr:col>3</xdr:col>
      <xdr:colOff>181429</xdr:colOff>
      <xdr:row>3</xdr:row>
      <xdr:rowOff>0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4196" y="161984"/>
          <a:ext cx="1211490" cy="466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38100</xdr:colOff>
      <xdr:row>33</xdr:row>
      <xdr:rowOff>32777</xdr:rowOff>
    </xdr:from>
    <xdr:to>
      <xdr:col>1</xdr:col>
      <xdr:colOff>180975</xdr:colOff>
      <xdr:row>33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 flipV="1">
          <a:off x="276225" y="7005077"/>
          <a:ext cx="142875" cy="138673"/>
        </a:xfrm>
        <a:prstGeom prst="rect">
          <a:avLst/>
        </a:prstGeom>
      </xdr:spPr>
    </xdr:pic>
    <xdr:clientData/>
  </xdr:twoCellAnchor>
  <xdr:twoCellAnchor editAs="oneCell">
    <xdr:from>
      <xdr:col>3</xdr:col>
      <xdr:colOff>283483</xdr:colOff>
      <xdr:row>0</xdr:row>
      <xdr:rowOff>158750</xdr:rowOff>
    </xdr:from>
    <xdr:to>
      <xdr:col>4</xdr:col>
      <xdr:colOff>575609</xdr:colOff>
      <xdr:row>2</xdr:row>
      <xdr:rowOff>197069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12383" y="158750"/>
          <a:ext cx="1129873" cy="4574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257026</xdr:colOff>
      <xdr:row>17</xdr:row>
      <xdr:rowOff>336399</xdr:rowOff>
    </xdr:from>
    <xdr:to>
      <xdr:col>11</xdr:col>
      <xdr:colOff>606340</xdr:colOff>
      <xdr:row>18</xdr:row>
      <xdr:rowOff>184370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76847" y="4297589"/>
          <a:ext cx="349314" cy="331781"/>
        </a:xfrm>
        <a:prstGeom prst="rect">
          <a:avLst/>
        </a:prstGeom>
      </xdr:spPr>
    </xdr:pic>
    <xdr:clientData/>
  </xdr:twoCellAnchor>
  <xdr:twoCellAnchor>
    <xdr:from>
      <xdr:col>11</xdr:col>
      <xdr:colOff>287262</xdr:colOff>
      <xdr:row>15</xdr:row>
      <xdr:rowOff>279702</xdr:rowOff>
    </xdr:from>
    <xdr:to>
      <xdr:col>11</xdr:col>
      <xdr:colOff>589643</xdr:colOff>
      <xdr:row>16</xdr:row>
      <xdr:rowOff>158750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A9167D6A-AB04-8273-F228-64916551B771}"/>
            </a:ext>
          </a:extLst>
        </xdr:cNvPr>
        <xdr:cNvSpPr/>
      </xdr:nvSpPr>
      <xdr:spPr>
        <a:xfrm>
          <a:off x="10107083" y="3394226"/>
          <a:ext cx="302381" cy="302381"/>
        </a:xfrm>
        <a:prstGeom prst="ellipse">
          <a:avLst/>
        </a:prstGeom>
        <a:solidFill>
          <a:srgbClr val="4BA585"/>
        </a:solidFill>
        <a:ln>
          <a:solidFill>
            <a:srgbClr val="4BA58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Ingresos4" displayName="tbl_Ingresos4" ref="B6:N17" headerRowDxfId="75" dataDxfId="74" totalsRowDxfId="73">
  <tableColumns count="13">
    <tableColumn id="1" xr3:uid="{00000000-0010-0000-0000-000001000000}" name="TIPO DE INGRESO" totalsRowLabel="Total" dataDxfId="72"/>
    <tableColumn id="3" xr3:uid="{00000000-0010-0000-0000-000003000000}" name="ENERO" dataDxfId="71" dataCellStyle="Normal 2"/>
    <tableColumn id="2" xr3:uid="{00000000-0010-0000-0000-000002000000}" name="FEBRERO" totalsRowFunction="sum" dataDxfId="70" totalsRowDxfId="69" dataCellStyle="Normal 2"/>
    <tableColumn id="4" xr3:uid="{00000000-0010-0000-0000-000004000000}" name="MARZO" dataDxfId="68" totalsRowDxfId="67"/>
    <tableColumn id="5" xr3:uid="{00000000-0010-0000-0000-000005000000}" name="ABRIL" dataDxfId="66" totalsRowDxfId="65"/>
    <tableColumn id="6" xr3:uid="{00000000-0010-0000-0000-000006000000}" name="MAYO" dataDxfId="64" totalsRowDxfId="63"/>
    <tableColumn id="7" xr3:uid="{00000000-0010-0000-0000-000007000000}" name="JUNIO" dataDxfId="62" totalsRowDxfId="61"/>
    <tableColumn id="8" xr3:uid="{00000000-0010-0000-0000-000008000000}" name="JULIO" dataDxfId="60" totalsRowDxfId="59"/>
    <tableColumn id="9" xr3:uid="{00000000-0010-0000-0000-000009000000}" name="AGOSTO" dataDxfId="58" totalsRowDxfId="57"/>
    <tableColumn id="10" xr3:uid="{00000000-0010-0000-0000-00000A000000}" name="SEPTIEMBRE" dataDxfId="56" totalsRowDxfId="55"/>
    <tableColumn id="11" xr3:uid="{00000000-0010-0000-0000-00000B000000}" name="OCTUBRE" dataDxfId="54" totalsRowDxfId="53"/>
    <tableColumn id="12" xr3:uid="{00000000-0010-0000-0000-00000C000000}" name="NOVIEMBRE" dataDxfId="52" totalsRowDxfId="51"/>
    <tableColumn id="13" xr3:uid="{00000000-0010-0000-0000-00000D000000}" name="DICIEMBRE" dataDxfId="50" totalsRowDxfId="49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" displayName="Tabla6" ref="O6:O18" totalsRowCount="1" headerRowDxfId="48" dataDxfId="46" totalsRowDxfId="44" headerRowBorderDxfId="47" tableBorderDxfId="45" totalsRowBorderDxfId="43" dataCellStyle="Normal 2">
  <tableColumns count="1">
    <tableColumn id="2" xr3:uid="{00000000-0010-0000-0100-000002000000}" name="TOTAL ANUAL" totalsRowFunction="custom" dataDxfId="42" totalsRowDxfId="41" dataCellStyle="Normal 2">
      <calculatedColumnFormula>SUM(tbl_Ingresos4[[#This Row],[ENERO]:[DICIEMBRE]])</calculatedColumnFormula>
      <totalsRowFormula>SUM(Tabla6[TOTAL ANUAL])</totalsRow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Ingresos4610" displayName="tbl_Ingresos4610" ref="B7:N24" headerRowDxfId="40" dataDxfId="39" totalsRowDxfId="38">
  <sortState xmlns:xlrd2="http://schemas.microsoft.com/office/spreadsheetml/2017/richdata2" ref="B8:N24">
    <sortCondition ref="B9:B24"/>
  </sortState>
  <tableColumns count="13">
    <tableColumn id="1" xr3:uid="{00000000-0010-0000-0200-000001000000}" name="Gastos" totalsRowLabel="Total" dataDxfId="37"/>
    <tableColumn id="3" xr3:uid="{00000000-0010-0000-0200-000003000000}" name="ENERO" dataDxfId="36" dataCellStyle="Normal"/>
    <tableColumn id="2" xr3:uid="{00000000-0010-0000-0200-000002000000}" name="FEBRERO" totalsRowFunction="sum" dataDxfId="35" dataCellStyle="Normal"/>
    <tableColumn id="4" xr3:uid="{00000000-0010-0000-0200-000004000000}" name="MARZO" dataDxfId="34" dataCellStyle="Normal"/>
    <tableColumn id="5" xr3:uid="{00000000-0010-0000-0200-000005000000}" name="ABRIL" dataDxfId="33" dataCellStyle="Normal"/>
    <tableColumn id="6" xr3:uid="{00000000-0010-0000-0200-000006000000}" name="MAYO" dataDxfId="32" dataCellStyle="Normal"/>
    <tableColumn id="7" xr3:uid="{00000000-0010-0000-0200-000007000000}" name="JUNIO" dataDxfId="31" dataCellStyle="Normal"/>
    <tableColumn id="8" xr3:uid="{00000000-0010-0000-0200-000008000000}" name="JULIO" dataDxfId="30" dataCellStyle="Normal"/>
    <tableColumn id="9" xr3:uid="{00000000-0010-0000-0200-000009000000}" name="AGOSTO" dataDxfId="29" dataCellStyle="Normal"/>
    <tableColumn id="10" xr3:uid="{00000000-0010-0000-0200-00000A000000}" name="SEPTIEMBRE" dataDxfId="28" dataCellStyle="Normal"/>
    <tableColumn id="11" xr3:uid="{00000000-0010-0000-0200-00000B000000}" name="OCTUBRE" dataDxfId="27" dataCellStyle="Normal"/>
    <tableColumn id="12" xr3:uid="{00000000-0010-0000-0200-00000C000000}" name="NOVIEMBRE" dataDxfId="26" dataCellStyle="Normal"/>
    <tableColumn id="13" xr3:uid="{00000000-0010-0000-0200-00000D000000}" name="DICIEMBRE" dataDxfId="25" dataCellStyle="Normal"/>
  </tableColumns>
  <tableStyleInfo name="TableStyleMedium1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6812" displayName="Tabla6812" ref="O7:O25" totalsRowCount="1" headerRowDxfId="24" dataDxfId="23" dataCellStyle="Normal 2">
  <tableColumns count="1">
    <tableColumn id="2" xr3:uid="{00000000-0010-0000-0300-000002000000}" name="TOTAL ANUAL" totalsRowFunction="custom" dataDxfId="22" totalsRowDxfId="21" dataCellStyle="Normal 2">
      <calculatedColumnFormula>SUM(tbl_Ingresos4610[[#This Row],[ENERO]:[DICIEMBRE]])</calculatedColumnFormula>
      <totalsRowFormula>SUM(Tabla6812[TOTAL ANUAL])</totalsRow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Ingresos461014" displayName="tbl_Ingresos461014" ref="B7:N9" headerRowDxfId="20" dataDxfId="19" totalsRowDxfId="18">
  <tableColumns count="13">
    <tableColumn id="1" xr3:uid="{00000000-0010-0000-0400-000001000000}" name="DESCRIPCIÓN" totalsRowLabel="Total" dataDxfId="17"/>
    <tableColumn id="3" xr3:uid="{00000000-0010-0000-0400-000003000000}" name="ENERO" dataDxfId="16" dataCellStyle="Normal"/>
    <tableColumn id="2" xr3:uid="{00000000-0010-0000-0400-000002000000}" name="FEBRERO" totalsRowFunction="sum" dataDxfId="15" dataCellStyle="Normal"/>
    <tableColumn id="4" xr3:uid="{00000000-0010-0000-0400-000004000000}" name="MARZO" dataDxfId="14" dataCellStyle="Normal"/>
    <tableColumn id="5" xr3:uid="{00000000-0010-0000-0400-000005000000}" name="ABRIL" dataDxfId="13" dataCellStyle="Normal"/>
    <tableColumn id="6" xr3:uid="{00000000-0010-0000-0400-000006000000}" name="MAYO" dataDxfId="12" dataCellStyle="Normal"/>
    <tableColumn id="7" xr3:uid="{00000000-0010-0000-0400-000007000000}" name="JUNIO" dataDxfId="11" dataCellStyle="Normal"/>
    <tableColumn id="8" xr3:uid="{00000000-0010-0000-0400-000008000000}" name="JULIO" dataDxfId="10" dataCellStyle="Normal"/>
    <tableColumn id="9" xr3:uid="{00000000-0010-0000-0400-000009000000}" name="AGOSTO" dataDxfId="9" dataCellStyle="Normal"/>
    <tableColumn id="10" xr3:uid="{00000000-0010-0000-0400-00000A000000}" name="SEPTIEMBRE" dataDxfId="8" dataCellStyle="Normal"/>
    <tableColumn id="11" xr3:uid="{00000000-0010-0000-0400-00000B000000}" name="OCTUBRE" dataDxfId="7" dataCellStyle="Normal"/>
    <tableColumn id="12" xr3:uid="{00000000-0010-0000-0400-00000C000000}" name="NOVIEMBRE" dataDxfId="6" dataCellStyle="Normal"/>
    <tableColumn id="13" xr3:uid="{00000000-0010-0000-0400-00000D000000}" name="DICIEMBRE" dataDxfId="5" dataCellStyle="Normal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81215" displayName="Tabla681215" ref="O7:O10" totalsRowCount="1" headerRowDxfId="4" dataDxfId="3" totalsRowDxfId="2" dataCellStyle="Normal 2">
  <tableColumns count="1">
    <tableColumn id="2" xr3:uid="{00000000-0010-0000-0500-000002000000}" name="TOTAL ANUAL" totalsRowFunction="custom" dataDxfId="1" totalsRowDxfId="0" dataCellStyle="Normal 2">
      <calculatedColumnFormula>SUM(tbl_Ingresos461014[[#This Row],[ENERO]:[DICIEMBRE]])</calculatedColumnFormula>
      <totalsRowFormula>O8-O9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6:N24"/>
  <sheetViews>
    <sheetView showGridLines="0" showRowColHeaders="0" tabSelected="1" showRuler="0" zoomScaleNormal="100" workbookViewId="0">
      <selection activeCell="C31" sqref="C31"/>
    </sheetView>
  </sheetViews>
  <sheetFormatPr baseColWidth="10" defaultRowHeight="14.4" x14ac:dyDescent="0.3"/>
  <cols>
    <col min="1" max="1" width="9.21875" customWidth="1"/>
    <col min="2" max="2" width="4.77734375" customWidth="1"/>
    <col min="9" max="9" width="8.44140625" customWidth="1"/>
  </cols>
  <sheetData>
    <row r="6" spans="3:14" ht="15" thickBot="1" x14ac:dyDescent="0.35"/>
    <row r="7" spans="3:14" x14ac:dyDescent="0.3">
      <c r="C7" s="49" t="s"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3:14" x14ac:dyDescent="0.3"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3:14" ht="15" thickBot="1" x14ac:dyDescent="0.35"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3:14" ht="11.25" customHeight="1" x14ac:dyDescent="0.3"/>
    <row r="11" spans="3:14" ht="36" customHeight="1" x14ac:dyDescent="0.3">
      <c r="C11" s="58" t="s">
        <v>1</v>
      </c>
      <c r="D11" s="58"/>
      <c r="E11" s="58"/>
      <c r="F11" s="58"/>
      <c r="G11" s="58"/>
      <c r="H11" s="58"/>
      <c r="I11" s="58"/>
    </row>
    <row r="12" spans="3:14" ht="15" customHeight="1" x14ac:dyDescent="0.3">
      <c r="C12" s="1" t="s">
        <v>2</v>
      </c>
      <c r="D12" s="1"/>
      <c r="E12" s="1"/>
      <c r="F12" s="1"/>
      <c r="G12" s="1"/>
      <c r="H12" s="1"/>
      <c r="I12" s="1"/>
    </row>
    <row r="13" spans="3:14" ht="15" customHeight="1" thickBot="1" x14ac:dyDescent="0.35">
      <c r="C13" s="1"/>
      <c r="D13" s="1"/>
      <c r="E13" s="1"/>
      <c r="F13" s="1"/>
      <c r="G13" s="1"/>
      <c r="H13" s="1"/>
      <c r="I13" s="1"/>
    </row>
    <row r="14" spans="3:14" ht="15" thickBot="1" x14ac:dyDescent="0.35">
      <c r="C14" s="37" t="s">
        <v>58</v>
      </c>
      <c r="D14" s="38"/>
      <c r="E14" s="38"/>
      <c r="F14" s="38"/>
      <c r="G14" s="38"/>
      <c r="H14" s="38"/>
      <c r="I14" s="39"/>
    </row>
    <row r="15" spans="3:14" x14ac:dyDescent="0.3">
      <c r="C15" s="59" t="s">
        <v>3</v>
      </c>
      <c r="D15" s="60"/>
      <c r="E15" s="60"/>
      <c r="F15" s="60"/>
      <c r="G15" s="60"/>
      <c r="H15" s="60"/>
      <c r="I15" s="61"/>
    </row>
    <row r="16" spans="3:14" x14ac:dyDescent="0.3">
      <c r="C16" s="2" t="s">
        <v>4</v>
      </c>
      <c r="I16" s="3"/>
    </row>
    <row r="17" spans="3:14" ht="12" customHeight="1" x14ac:dyDescent="0.3">
      <c r="C17" s="2" t="s">
        <v>5</v>
      </c>
      <c r="I17" s="3"/>
    </row>
    <row r="18" spans="3:14" x14ac:dyDescent="0.3">
      <c r="C18" s="2" t="s">
        <v>6</v>
      </c>
      <c r="I18" s="3"/>
    </row>
    <row r="19" spans="3:14" ht="15" customHeight="1" x14ac:dyDescent="0.3">
      <c r="C19" s="62" t="s">
        <v>7</v>
      </c>
      <c r="D19" s="48"/>
      <c r="E19" s="48"/>
      <c r="F19" s="48"/>
      <c r="G19" s="48"/>
      <c r="H19" s="48"/>
      <c r="I19" s="63"/>
    </row>
    <row r="20" spans="3:14" ht="13.5" customHeight="1" thickBot="1" x14ac:dyDescent="0.35">
      <c r="C20" s="64" t="s">
        <v>8</v>
      </c>
      <c r="D20" s="65"/>
      <c r="E20" s="65"/>
      <c r="F20" s="65"/>
      <c r="G20" s="65"/>
      <c r="H20" s="65"/>
      <c r="I20" s="66"/>
    </row>
    <row r="22" spans="3:14" x14ac:dyDescent="0.3">
      <c r="C22" t="s">
        <v>59</v>
      </c>
    </row>
    <row r="23" spans="3:14" x14ac:dyDescent="0.3">
      <c r="C23" s="48" t="s">
        <v>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3:14" x14ac:dyDescent="0.3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</sheetData>
  <sheetProtection formatCells="0" formatColumns="0" formatRows="0" insertColumns="0" insertRows="0" insertHyperlinks="0" deleteColumns="0" deleteRows="0" sort="0" autoFilter="0" pivotTables="0"/>
  <mergeCells count="6">
    <mergeCell ref="C23:N24"/>
    <mergeCell ref="C7:N9"/>
    <mergeCell ref="C11:I11"/>
    <mergeCell ref="C15:I15"/>
    <mergeCell ref="C19:I19"/>
    <mergeCell ref="C20:I20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1A428A"/>
    <pageSetUpPr autoPageBreaks="0" fitToPage="1"/>
  </sheetPr>
  <dimension ref="B4:O19"/>
  <sheetViews>
    <sheetView showGridLines="0" showRowColHeaders="0" topLeftCell="D21" zoomScale="85" zoomScaleNormal="85" workbookViewId="0">
      <selection activeCell="Q10" sqref="Q10"/>
    </sheetView>
  </sheetViews>
  <sheetFormatPr baseColWidth="10" defaultColWidth="9.21875" defaultRowHeight="16.5" customHeight="1" x14ac:dyDescent="0.3"/>
  <cols>
    <col min="1" max="1" width="1.77734375" style="4" customWidth="1"/>
    <col min="2" max="2" width="24" style="4" customWidth="1"/>
    <col min="3" max="3" width="11.77734375" style="5" customWidth="1"/>
    <col min="4" max="4" width="15.21875" style="5" customWidth="1"/>
    <col min="5" max="5" width="10.44140625" style="5" customWidth="1"/>
    <col min="6" max="6" width="11.21875" style="5" customWidth="1"/>
    <col min="7" max="9" width="10.5546875" style="5" bestFit="1" customWidth="1"/>
    <col min="10" max="10" width="10.21875" style="5" customWidth="1"/>
    <col min="11" max="11" width="13.21875" style="5" customWidth="1"/>
    <col min="12" max="12" width="12" style="5" customWidth="1"/>
    <col min="13" max="13" width="12.21875" style="5" customWidth="1"/>
    <col min="14" max="14" width="12.44140625" style="5" customWidth="1"/>
    <col min="15" max="15" width="12.77734375" style="5" customWidth="1"/>
    <col min="16" max="16384" width="9.21875" style="4"/>
  </cols>
  <sheetData>
    <row r="4" spans="2:15" ht="21" customHeight="1" x14ac:dyDescent="0.3">
      <c r="B4" s="67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2:15" ht="16.5" customHeight="1" thickBot="1" x14ac:dyDescent="0.35"/>
    <row r="6" spans="2:15" ht="16.5" customHeight="1" thickBot="1" x14ac:dyDescent="0.35">
      <c r="B6" s="6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19</v>
      </c>
      <c r="K6" s="7" t="s">
        <v>20</v>
      </c>
      <c r="L6" s="7" t="s">
        <v>21</v>
      </c>
      <c r="M6" s="7" t="s">
        <v>22</v>
      </c>
      <c r="N6" s="8" t="s">
        <v>23</v>
      </c>
      <c r="O6" s="41" t="s">
        <v>24</v>
      </c>
    </row>
    <row r="7" spans="2:15" ht="16.5" customHeight="1" thickBot="1" x14ac:dyDescent="0.35">
      <c r="B7" s="40" t="s">
        <v>60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1">
        <f>SUM(tbl_Ingresos4[[#This Row],[ENERO]:[DICIEMBRE]])</f>
        <v>0</v>
      </c>
    </row>
    <row r="8" spans="2:15" ht="16.5" customHeight="1" thickBot="1" x14ac:dyDescent="0.35">
      <c r="B8" s="40" t="s">
        <v>25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1">
        <f>SUM(tbl_Ingresos4[[#This Row],[ENERO]:[DICIEMBRE]])</f>
        <v>0</v>
      </c>
    </row>
    <row r="9" spans="2:15" ht="16.5" customHeight="1" thickBot="1" x14ac:dyDescent="0.35">
      <c r="B9" s="40" t="s">
        <v>26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v>0</v>
      </c>
      <c r="O9" s="11">
        <f>SUM(tbl_Ingresos4[[#This Row],[ENERO]:[DICIEMBRE]])</f>
        <v>0</v>
      </c>
    </row>
    <row r="10" spans="2:15" ht="16.5" customHeight="1" thickBot="1" x14ac:dyDescent="0.35">
      <c r="B10" s="40" t="s">
        <v>27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1">
        <f>SUM(tbl_Ingresos4[[#This Row],[ENERO]:[DICIEMBRE]])</f>
        <v>0</v>
      </c>
    </row>
    <row r="11" spans="2:15" ht="16.5" customHeight="1" thickBot="1" x14ac:dyDescent="0.35">
      <c r="B11" s="40" t="s">
        <v>28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v>0</v>
      </c>
      <c r="O11" s="11">
        <f>SUM(tbl_Ingresos4[[#This Row],[ENERO]:[DICIEMBRE]])</f>
        <v>0</v>
      </c>
    </row>
    <row r="12" spans="2:15" ht="16.5" customHeight="1" thickBot="1" x14ac:dyDescent="0.35">
      <c r="B12" s="40" t="s">
        <v>61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v>0</v>
      </c>
      <c r="O12" s="11">
        <f>SUM(tbl_Ingresos4[[#This Row],[ENERO]:[DICIEMBRE]])</f>
        <v>0</v>
      </c>
    </row>
    <row r="13" spans="2:15" ht="16.5" customHeight="1" thickBot="1" x14ac:dyDescent="0.35">
      <c r="B13" s="40" t="s">
        <v>29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1">
        <f>SUM(tbl_Ingresos4[[#This Row],[ENERO]:[DICIEMBRE]])</f>
        <v>0</v>
      </c>
    </row>
    <row r="14" spans="2:15" ht="16.5" customHeight="1" thickBot="1" x14ac:dyDescent="0.35">
      <c r="B14" s="40" t="s">
        <v>30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v>0</v>
      </c>
      <c r="O14" s="11">
        <f>SUM(tbl_Ingresos4[[#This Row],[ENERO]:[DICIEMBRE]])</f>
        <v>0</v>
      </c>
    </row>
    <row r="15" spans="2:15" ht="16.5" customHeight="1" thickBot="1" x14ac:dyDescent="0.35">
      <c r="B15" s="40" t="s">
        <v>31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1">
        <f>SUM(tbl_Ingresos4[[#This Row],[ENERO]:[DICIEMBRE]])</f>
        <v>0</v>
      </c>
    </row>
    <row r="16" spans="2:15" ht="16.5" customHeight="1" thickBot="1" x14ac:dyDescent="0.35">
      <c r="B16" s="40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v>0</v>
      </c>
      <c r="O16" s="11">
        <f>SUM(tbl_Ingresos4[[#This Row],[ENERO]:[DICIEMBRE]])</f>
        <v>0</v>
      </c>
    </row>
    <row r="17" spans="2:15" ht="16.5" customHeight="1" thickBot="1" x14ac:dyDescent="0.35">
      <c r="B17" s="40" t="s">
        <v>33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v>0</v>
      </c>
      <c r="O17" s="11">
        <f>SUM(tbl_Ingresos4[[#This Row],[ENERO]:[DICIEMBRE]])</f>
        <v>0</v>
      </c>
    </row>
    <row r="18" spans="2:15" ht="16.5" customHeight="1" thickBot="1" x14ac:dyDescent="0.35">
      <c r="B18" s="14" t="s">
        <v>34</v>
      </c>
      <c r="C18" s="15">
        <f>SUBTOTAL(109,tbl_Ingresos4[ENERO])</f>
        <v>0</v>
      </c>
      <c r="D18" s="15">
        <f>SUBTOTAL(109,tbl_Ingresos4[FEBRERO])</f>
        <v>0</v>
      </c>
      <c r="E18" s="15">
        <f>SUBTOTAL(109,tbl_Ingresos4[MARZO])</f>
        <v>0</v>
      </c>
      <c r="F18" s="15">
        <f>SUBTOTAL(109,tbl_Ingresos4[ABRIL])</f>
        <v>0</v>
      </c>
      <c r="G18" s="15">
        <f>SUBTOTAL(109,tbl_Ingresos4[MAYO])</f>
        <v>0</v>
      </c>
      <c r="H18" s="15">
        <f>SUBTOTAL(109,tbl_Ingresos4[JUNIO])</f>
        <v>0</v>
      </c>
      <c r="I18" s="15">
        <f>SUBTOTAL(109,tbl_Ingresos4[JULIO])</f>
        <v>0</v>
      </c>
      <c r="J18" s="15">
        <f>SUBTOTAL(109,tbl_Ingresos4[AGOSTO])</f>
        <v>0</v>
      </c>
      <c r="K18" s="15">
        <f>SUBTOTAL(109,tbl_Ingresos4[SEPTIEMBRE])</f>
        <v>0</v>
      </c>
      <c r="L18" s="15">
        <f>SUBTOTAL(109,tbl_Ingresos4[OCTUBRE])</f>
        <v>0</v>
      </c>
      <c r="M18" s="15">
        <f>SUBTOTAL(109,tbl_Ingresos4[NOVIEMBRE])</f>
        <v>0</v>
      </c>
      <c r="N18" s="16">
        <f>SUBTOTAL(109,tbl_Ingresos4[DICIEMBRE])</f>
        <v>0</v>
      </c>
      <c r="O18" s="42">
        <f>SUM(Tabla6[TOTAL ANUAL])</f>
        <v>0</v>
      </c>
    </row>
    <row r="19" spans="2:15" ht="16.5" customHeight="1" thickTop="1" x14ac:dyDescent="0.3"/>
  </sheetData>
  <sheetProtection selectLockedCells="1" selectUnlockedCells="1"/>
  <mergeCells count="1">
    <mergeCell ref="B4:O4"/>
  </mergeCells>
  <printOptions horizontalCentered="1"/>
  <pageMargins left="0.25" right="0.25" top="0.75" bottom="0.75" header="0.3" footer="0.3"/>
  <pageSetup scale="82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C000"/>
    <pageSetUpPr autoPageBreaks="0" fitToPage="1"/>
  </sheetPr>
  <dimension ref="B5:O26"/>
  <sheetViews>
    <sheetView showGridLines="0" topLeftCell="A15" zoomScale="84" zoomScaleNormal="84" workbookViewId="0">
      <selection activeCell="G3" sqref="G3"/>
    </sheetView>
  </sheetViews>
  <sheetFormatPr baseColWidth="10" defaultColWidth="9.21875" defaultRowHeight="16.5" customHeight="1" x14ac:dyDescent="0.3"/>
  <cols>
    <col min="1" max="1" width="3.5546875" style="4" customWidth="1"/>
    <col min="2" max="2" width="34.88671875" style="4" customWidth="1"/>
    <col min="3" max="3" width="11.77734375" style="5" customWidth="1"/>
    <col min="4" max="4" width="15.21875" style="5" customWidth="1"/>
    <col min="5" max="5" width="10.44140625" style="5" customWidth="1"/>
    <col min="6" max="6" width="11.21875" style="5" customWidth="1"/>
    <col min="7" max="8" width="9.77734375" style="5" bestFit="1" customWidth="1"/>
    <col min="9" max="9" width="10.77734375" style="5" bestFit="1" customWidth="1"/>
    <col min="10" max="10" width="9.77734375" style="5" bestFit="1" customWidth="1"/>
    <col min="11" max="11" width="13.21875" style="5" customWidth="1"/>
    <col min="12" max="12" width="12" style="5" customWidth="1"/>
    <col min="13" max="13" width="12.21875" style="5" customWidth="1"/>
    <col min="14" max="14" width="12.44140625" style="5" customWidth="1"/>
    <col min="15" max="15" width="13.21875" style="5" customWidth="1"/>
    <col min="16" max="16384" width="9.21875" style="4"/>
  </cols>
  <sheetData>
    <row r="5" spans="2:15" ht="21" customHeight="1" x14ac:dyDescent="0.3">
      <c r="B5" s="67" t="s">
        <v>10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2:15" ht="16.5" customHeight="1" thickBot="1" x14ac:dyDescent="0.35"/>
    <row r="7" spans="2:15" ht="16.5" customHeight="1" thickBot="1" x14ac:dyDescent="0.35">
      <c r="B7" s="17" t="s">
        <v>35</v>
      </c>
      <c r="C7" s="18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8" t="s">
        <v>17</v>
      </c>
      <c r="I7" s="18" t="s">
        <v>18</v>
      </c>
      <c r="J7" s="18" t="s">
        <v>19</v>
      </c>
      <c r="K7" s="18" t="s">
        <v>20</v>
      </c>
      <c r="L7" s="18" t="s">
        <v>21</v>
      </c>
      <c r="M7" s="18" t="s">
        <v>22</v>
      </c>
      <c r="N7" s="18" t="s">
        <v>23</v>
      </c>
      <c r="O7" s="19" t="s">
        <v>24</v>
      </c>
    </row>
    <row r="8" spans="2:15" ht="16.5" customHeight="1" thickBot="1" x14ac:dyDescent="0.35">
      <c r="B8" s="43" t="s">
        <v>46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1">
        <f>SUM(tbl_Ingresos4610[[#This Row],[ENERO]:[DICIEMBRE]])</f>
        <v>0</v>
      </c>
    </row>
    <row r="9" spans="2:15" ht="16.5" customHeight="1" thickBot="1" x14ac:dyDescent="0.35">
      <c r="B9" s="44" t="s">
        <v>57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1">
        <f>SUM(tbl_Ingresos4610[[#This Row],[ENERO]:[DICIEMBRE]])</f>
        <v>0</v>
      </c>
    </row>
    <row r="10" spans="2:15" ht="16.5" customHeight="1" thickBot="1" x14ac:dyDescent="0.35">
      <c r="B10" s="22" t="s">
        <v>37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1">
        <f>SUM(tbl_Ingresos4610[[#This Row],[ENERO]:[DICIEMBRE]])</f>
        <v>0</v>
      </c>
    </row>
    <row r="11" spans="2:15" ht="16.5" customHeight="1" thickBot="1" x14ac:dyDescent="0.35">
      <c r="B11" s="23" t="s">
        <v>49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">
        <f>SUM(tbl_Ingresos4610[[#This Row],[ENERO]:[DICIEMBRE]])</f>
        <v>0</v>
      </c>
    </row>
    <row r="12" spans="2:15" ht="16.5" customHeight="1" thickBot="1" x14ac:dyDescent="0.35">
      <c r="B12" s="22" t="s">
        <v>45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f>SUM(tbl_Ingresos4610[[#This Row],[ENERO]:[DICIEMBRE]])</f>
        <v>0</v>
      </c>
    </row>
    <row r="13" spans="2:15" ht="16.5" customHeight="1" thickBot="1" x14ac:dyDescent="0.35">
      <c r="B13" s="22" t="s">
        <v>48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1">
        <f>SUM(tbl_Ingresos4610[[#This Row],[ENERO]:[DICIEMBRE]])</f>
        <v>0</v>
      </c>
    </row>
    <row r="14" spans="2:15" ht="16.5" customHeight="1" thickBot="1" x14ac:dyDescent="0.35">
      <c r="B14" s="22" t="s">
        <v>47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>
        <f>SUM(tbl_Ingresos4610[[#This Row],[ENERO]:[DICIEMBRE]])</f>
        <v>0</v>
      </c>
    </row>
    <row r="15" spans="2:15" ht="16.5" customHeight="1" thickBot="1" x14ac:dyDescent="0.35">
      <c r="B15" s="22" t="s">
        <v>44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1">
        <f>SUM(tbl_Ingresos4610[[#This Row],[ENERO]:[DICIEMBRE]])</f>
        <v>0</v>
      </c>
    </row>
    <row r="16" spans="2:15" ht="16.5" customHeight="1" thickBot="1" x14ac:dyDescent="0.35">
      <c r="B16" s="45" t="s">
        <v>55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1">
        <f>SUM(tbl_Ingresos4610[[#This Row],[ENERO]:[DICIEMBRE]])</f>
        <v>0</v>
      </c>
    </row>
    <row r="17" spans="2:15" ht="16.5" customHeight="1" thickBot="1" x14ac:dyDescent="0.35">
      <c r="B17" s="22" t="s">
        <v>50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1">
        <f>SUM(tbl_Ingresos4610[[#This Row],[ENERO]:[DICIEMBRE]])</f>
        <v>0</v>
      </c>
    </row>
    <row r="18" spans="2:15" ht="16.5" customHeight="1" thickBot="1" x14ac:dyDescent="0.35">
      <c r="B18" s="22" t="s">
        <v>39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1">
        <f>SUM(tbl_Ingresos4610[[#This Row],[ENERO]:[DICIEMBRE]])</f>
        <v>0</v>
      </c>
    </row>
    <row r="19" spans="2:15" ht="16.5" customHeight="1" thickBot="1" x14ac:dyDescent="0.35">
      <c r="B19" s="22" t="s">
        <v>40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1">
        <f>SUM(tbl_Ingresos4610[[#This Row],[ENERO]:[DICIEMBRE]])</f>
        <v>0</v>
      </c>
    </row>
    <row r="20" spans="2:15" ht="16.5" customHeight="1" thickBot="1" x14ac:dyDescent="0.35">
      <c r="B20" s="22" t="s">
        <v>42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1">
        <f>SUM(tbl_Ingresos4610[[#This Row],[ENERO]:[DICIEMBRE]])</f>
        <v>0</v>
      </c>
    </row>
    <row r="21" spans="2:15" ht="16.5" customHeight="1" thickBot="1" x14ac:dyDescent="0.35">
      <c r="B21" s="22" t="s">
        <v>41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1">
        <f>SUM(tbl_Ingresos4610[[#This Row],[ENERO]:[DICIEMBRE]])</f>
        <v>0</v>
      </c>
    </row>
    <row r="22" spans="2:15" ht="16.5" customHeight="1" thickBot="1" x14ac:dyDescent="0.35">
      <c r="B22" s="22" t="s">
        <v>38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1">
        <f>SUM(tbl_Ingresos4610[[#This Row],[ENERO]:[DICIEMBRE]])</f>
        <v>0</v>
      </c>
    </row>
    <row r="23" spans="2:15" ht="16.5" customHeight="1" thickBot="1" x14ac:dyDescent="0.35">
      <c r="B23" s="25" t="s">
        <v>43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6">
        <f>SUM(tbl_Ingresos4610[[#This Row],[ENERO]:[DICIEMBRE]])</f>
        <v>0</v>
      </c>
    </row>
    <row r="24" spans="2:15" ht="29.25" customHeight="1" thickBot="1" x14ac:dyDescent="0.35">
      <c r="B24" s="25" t="s">
        <v>36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6">
        <f>SUM(tbl_Ingresos4610[[#This Row],[ENERO]:[DICIEMBRE]])</f>
        <v>0</v>
      </c>
    </row>
    <row r="25" spans="2:15" ht="16.5" customHeight="1" thickBot="1" x14ac:dyDescent="0.35">
      <c r="B25" s="27" t="s">
        <v>34</v>
      </c>
      <c r="C25" s="28">
        <f>SUM(tbl_Ingresos4610[ENERO])</f>
        <v>0</v>
      </c>
      <c r="D25" s="28">
        <f>SUM(tbl_Ingresos4610[FEBRERO])</f>
        <v>0</v>
      </c>
      <c r="E25" s="28">
        <f>SUM(tbl_Ingresos4610[MARZO])</f>
        <v>0</v>
      </c>
      <c r="F25" s="28">
        <f>SUM(tbl_Ingresos4610[ABRIL])</f>
        <v>0</v>
      </c>
      <c r="G25" s="28">
        <f>SUM(tbl_Ingresos4610[MAYO])</f>
        <v>0</v>
      </c>
      <c r="H25" s="28">
        <f>SUM(tbl_Ingresos4610[JUNIO])</f>
        <v>0</v>
      </c>
      <c r="I25" s="28">
        <f>SUM(tbl_Ingresos4610[JULIO])</f>
        <v>0</v>
      </c>
      <c r="J25" s="28">
        <f>SUM(tbl_Ingresos4610[AGOSTO])</f>
        <v>0</v>
      </c>
      <c r="K25" s="28">
        <f>SUM(tbl_Ingresos4610[SEPTIEMBRE])</f>
        <v>0</v>
      </c>
      <c r="L25" s="28">
        <f>SUM(tbl_Ingresos4610[OCTUBRE])</f>
        <v>0</v>
      </c>
      <c r="M25" s="28">
        <f>SUM(tbl_Ingresos4610[NOVIEMBRE])</f>
        <v>0</v>
      </c>
      <c r="N25" s="28">
        <f>SUM(tbl_Ingresos4610[DICIEMBRE])</f>
        <v>0</v>
      </c>
      <c r="O25" s="29">
        <f>SUM(Tabla6812[TOTAL ANUAL])</f>
        <v>0</v>
      </c>
    </row>
    <row r="26" spans="2:15" ht="16.5" customHeight="1" thickTop="1" x14ac:dyDescent="0.3"/>
  </sheetData>
  <mergeCells count="1">
    <mergeCell ref="B5:O5"/>
  </mergeCells>
  <printOptions horizontalCentered="1"/>
  <pageMargins left="0.25" right="0.25" top="0.75" bottom="0.75" header="0.3" footer="0.3"/>
  <pageSetup scale="82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4CA585"/>
    <pageSetUpPr autoPageBreaks="0" fitToPage="1"/>
  </sheetPr>
  <dimension ref="B5:O34"/>
  <sheetViews>
    <sheetView showGridLines="0" showRowColHeaders="0" zoomScale="84" zoomScaleNormal="84" workbookViewId="0">
      <selection activeCell="F39" sqref="F39"/>
    </sheetView>
  </sheetViews>
  <sheetFormatPr baseColWidth="10" defaultColWidth="9.21875" defaultRowHeight="16.5" customHeight="1" x14ac:dyDescent="0.3"/>
  <cols>
    <col min="1" max="1" width="3.5546875" style="4" customWidth="1"/>
    <col min="2" max="2" width="24" style="4" customWidth="1"/>
    <col min="3" max="11" width="12.5546875" style="5" customWidth="1"/>
    <col min="12" max="12" width="12.77734375" style="5" customWidth="1"/>
    <col min="13" max="14" width="12.5546875" style="5" customWidth="1"/>
    <col min="15" max="15" width="15.21875" style="5" customWidth="1"/>
    <col min="16" max="16384" width="9.21875" style="4"/>
  </cols>
  <sheetData>
    <row r="5" spans="2:15" ht="21" customHeight="1" x14ac:dyDescent="0.3">
      <c r="B5" s="68" t="s">
        <v>10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6.5" customHeight="1" thickBot="1" x14ac:dyDescent="0.35"/>
    <row r="7" spans="2:15" ht="16.5" customHeight="1" thickBot="1" x14ac:dyDescent="0.35">
      <c r="B7" s="17" t="s">
        <v>51</v>
      </c>
      <c r="C7" s="30" t="s">
        <v>12</v>
      </c>
      <c r="D7" s="30" t="s">
        <v>13</v>
      </c>
      <c r="E7" s="30" t="s">
        <v>14</v>
      </c>
      <c r="F7" s="30" t="s">
        <v>15</v>
      </c>
      <c r="G7" s="30" t="s">
        <v>16</v>
      </c>
      <c r="H7" s="30" t="s">
        <v>17</v>
      </c>
      <c r="I7" s="30" t="s">
        <v>18</v>
      </c>
      <c r="J7" s="30" t="s">
        <v>19</v>
      </c>
      <c r="K7" s="30" t="s">
        <v>20</v>
      </c>
      <c r="L7" s="30" t="s">
        <v>21</v>
      </c>
      <c r="M7" s="30" t="s">
        <v>22</v>
      </c>
      <c r="N7" s="30" t="s">
        <v>23</v>
      </c>
      <c r="O7" s="47" t="s">
        <v>24</v>
      </c>
    </row>
    <row r="8" spans="2:15" ht="16.5" customHeight="1" thickBot="1" x14ac:dyDescent="0.35">
      <c r="B8" s="31" t="s">
        <v>52</v>
      </c>
      <c r="C8" s="32">
        <f>Ingresos!C18</f>
        <v>0</v>
      </c>
      <c r="D8" s="32">
        <f>Ingresos!D18</f>
        <v>0</v>
      </c>
      <c r="E8" s="32">
        <f>Ingresos!E18</f>
        <v>0</v>
      </c>
      <c r="F8" s="32">
        <f>Ingresos!F18</f>
        <v>0</v>
      </c>
      <c r="G8" s="32">
        <f>Ingresos!G18</f>
        <v>0</v>
      </c>
      <c r="H8" s="32">
        <f>Ingresos!H18</f>
        <v>0</v>
      </c>
      <c r="I8" s="32">
        <f>Ingresos!I18</f>
        <v>0</v>
      </c>
      <c r="J8" s="32">
        <f>Ingresos!J18</f>
        <v>0</v>
      </c>
      <c r="K8" s="32">
        <f>Ingresos!K18</f>
        <v>0</v>
      </c>
      <c r="L8" s="32">
        <f>Ingresos!L18</f>
        <v>0</v>
      </c>
      <c r="M8" s="32">
        <f>Ingresos!M18</f>
        <v>0</v>
      </c>
      <c r="N8" s="32">
        <f>Ingresos!N18</f>
        <v>0</v>
      </c>
      <c r="O8" s="33">
        <f>SUM(tbl_Ingresos461014[[#This Row],[ENERO]:[DICIEMBRE]])</f>
        <v>0</v>
      </c>
    </row>
    <row r="9" spans="2:15" ht="16.5" customHeight="1" thickBot="1" x14ac:dyDescent="0.35">
      <c r="B9" s="23" t="s">
        <v>53</v>
      </c>
      <c r="C9" s="34">
        <f>Gastos!C25</f>
        <v>0</v>
      </c>
      <c r="D9" s="34">
        <f>Gastos!D25</f>
        <v>0</v>
      </c>
      <c r="E9" s="34">
        <f>Gastos!E25</f>
        <v>0</v>
      </c>
      <c r="F9" s="34">
        <f>Gastos!F25</f>
        <v>0</v>
      </c>
      <c r="G9" s="34">
        <f>Gastos!G25</f>
        <v>0</v>
      </c>
      <c r="H9" s="34">
        <f>Gastos!H25</f>
        <v>0</v>
      </c>
      <c r="I9" s="34">
        <f>Gastos!I25</f>
        <v>0</v>
      </c>
      <c r="J9" s="34">
        <f>Gastos!J25</f>
        <v>0</v>
      </c>
      <c r="K9" s="34">
        <f>Gastos!K25</f>
        <v>0</v>
      </c>
      <c r="L9" s="34">
        <f>Gastos!L25</f>
        <v>0</v>
      </c>
      <c r="M9" s="34">
        <f>Gastos!M25</f>
        <v>0</v>
      </c>
      <c r="N9" s="34">
        <f>Gastos!N25</f>
        <v>0</v>
      </c>
      <c r="O9" s="33">
        <f>SUM(tbl_Ingresos461014[[#This Row],[ENERO]:[DICIEMBRE]])</f>
        <v>0</v>
      </c>
    </row>
    <row r="10" spans="2:15" ht="16.5" customHeight="1" thickBot="1" x14ac:dyDescent="0.35">
      <c r="B10" s="35" t="s">
        <v>62</v>
      </c>
      <c r="C10" s="36">
        <f>C8-C9</f>
        <v>0</v>
      </c>
      <c r="D10" s="36">
        <f t="shared" ref="D10:N10" si="0">D8-D9</f>
        <v>0</v>
      </c>
      <c r="E10" s="36">
        <f t="shared" si="0"/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6">
        <f t="shared" si="0"/>
        <v>0</v>
      </c>
      <c r="J10" s="36">
        <f t="shared" si="0"/>
        <v>0</v>
      </c>
      <c r="K10" s="36">
        <f t="shared" si="0"/>
        <v>0</v>
      </c>
      <c r="L10" s="36">
        <f t="shared" si="0"/>
        <v>0</v>
      </c>
      <c r="M10" s="36">
        <f t="shared" si="0"/>
        <v>0</v>
      </c>
      <c r="N10" s="36">
        <f t="shared" si="0"/>
        <v>0</v>
      </c>
      <c r="O10" s="46">
        <f>O8-O9</f>
        <v>0</v>
      </c>
    </row>
    <row r="11" spans="2:15" ht="16.5" customHeight="1" thickTop="1" x14ac:dyDescent="0.3"/>
    <row r="14" spans="2:15" ht="11.25" customHeight="1" x14ac:dyDescent="0.3">
      <c r="L14" s="83" t="s">
        <v>63</v>
      </c>
      <c r="M14" s="84"/>
      <c r="N14" s="84"/>
      <c r="O14" s="85"/>
    </row>
    <row r="15" spans="2:15" ht="13.5" customHeight="1" x14ac:dyDescent="0.3">
      <c r="L15" s="86"/>
      <c r="M15" s="87"/>
      <c r="N15" s="87"/>
      <c r="O15" s="88"/>
    </row>
    <row r="16" spans="2:15" ht="33.75" customHeight="1" x14ac:dyDescent="0.3">
      <c r="L16" s="81"/>
      <c r="M16" s="75" t="s">
        <v>64</v>
      </c>
      <c r="N16" s="76"/>
      <c r="O16" s="77"/>
    </row>
    <row r="17" spans="12:15" ht="33.75" customHeight="1" x14ac:dyDescent="0.3">
      <c r="L17" s="82"/>
      <c r="M17" s="78"/>
      <c r="N17" s="79"/>
      <c r="O17" s="80"/>
    </row>
    <row r="18" spans="12:15" ht="38.25" customHeight="1" x14ac:dyDescent="0.3">
      <c r="L18" s="81"/>
      <c r="M18" s="75" t="s">
        <v>65</v>
      </c>
      <c r="N18" s="76"/>
      <c r="O18" s="77"/>
    </row>
    <row r="19" spans="12:15" ht="38.25" customHeight="1" x14ac:dyDescent="0.3">
      <c r="L19" s="82"/>
      <c r="M19" s="78"/>
      <c r="N19" s="79"/>
      <c r="O19" s="80"/>
    </row>
    <row r="32" spans="12:15" ht="16.5" customHeight="1" thickBot="1" x14ac:dyDescent="0.35"/>
    <row r="33" spans="2:15" ht="16.5" customHeight="1" x14ac:dyDescent="0.3">
      <c r="B33" s="69" t="s">
        <v>56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</row>
    <row r="34" spans="2:15" ht="16.5" customHeight="1" thickBot="1" x14ac:dyDescent="0.35">
      <c r="B34" s="72" t="s">
        <v>54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4"/>
    </row>
  </sheetData>
  <mergeCells count="8">
    <mergeCell ref="B5:O5"/>
    <mergeCell ref="B33:O33"/>
    <mergeCell ref="B34:O34"/>
    <mergeCell ref="M16:O17"/>
    <mergeCell ref="M18:O19"/>
    <mergeCell ref="L16:L17"/>
    <mergeCell ref="L18:L19"/>
    <mergeCell ref="L14:O15"/>
  </mergeCells>
  <printOptions horizontalCentered="1"/>
  <pageMargins left="0.25" right="0.25" top="0.75" bottom="0.75" header="0.3" footer="0.3"/>
  <pageSetup scale="57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ADFB63D-F0CF-46CB-A53E-9A4C1ACCD1EA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C10:N10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Ingresos</vt:lpstr>
      <vt:lpstr>Gastos</vt:lpstr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Eduardo Rosales Castellanos</cp:lastModifiedBy>
  <dcterms:modified xsi:type="dcterms:W3CDTF">2025-06-09T16:04:29Z</dcterms:modified>
</cp:coreProperties>
</file>